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nkih_oi\Desktop\Tonkaya\Profil\Desktop\2014работа\ДВ 2014\ДВ по плану 2022\ВОР\Навес\"/>
    </mc:Choice>
  </mc:AlternateContent>
  <bookViews>
    <workbookView xWindow="975" yWindow="60" windowWidth="15960" windowHeight="12000"/>
  </bookViews>
  <sheets>
    <sheet name="ДВ на подпись" sheetId="3" r:id="rId1"/>
  </sheets>
  <definedNames>
    <definedName name="_xlnm._FilterDatabase" localSheetId="0" hidden="1">'ДВ на подпись'!$A$14:$O$40</definedName>
    <definedName name="_xlnm.Print_Titles" localSheetId="0">'ДВ на подпись'!$14:$14</definedName>
    <definedName name="_xlnm.Print_Area" localSheetId="0">'ДВ на подпись'!$A$1:$L$48</definedName>
  </definedNames>
  <calcPr calcId="162913"/>
</workbook>
</file>

<file path=xl/calcChain.xml><?xml version="1.0" encoding="utf-8"?>
<calcChain xmlns="http://schemas.openxmlformats.org/spreadsheetml/2006/main">
  <c r="K32" i="3" l="1"/>
  <c r="K31" i="3"/>
  <c r="K30" i="3"/>
  <c r="D30" i="3" l="1"/>
  <c r="K33" i="3" l="1"/>
  <c r="K25" i="3" l="1"/>
  <c r="K28" i="3" l="1"/>
  <c r="D28" i="3"/>
  <c r="K27" i="3"/>
  <c r="K24" i="3"/>
  <c r="K23" i="3"/>
  <c r="K22" i="3"/>
  <c r="K21" i="3"/>
  <c r="K20" i="3"/>
  <c r="K18" i="3"/>
  <c r="K17" i="3"/>
  <c r="K19" i="3"/>
</calcChain>
</file>

<file path=xl/sharedStrings.xml><?xml version="1.0" encoding="utf-8"?>
<sst xmlns="http://schemas.openxmlformats.org/spreadsheetml/2006/main" count="127" uniqueCount="68">
  <si>
    <t>Наименование</t>
  </si>
  <si>
    <t>Ед. изм.</t>
  </si>
  <si>
    <t>УТВЕРЖДАЮ:</t>
  </si>
  <si>
    <t>т</t>
  </si>
  <si>
    <t>м2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</si>
  <si>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</si>
  <si>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</si>
  <si>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</si>
  <si>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</si>
  <si>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</si>
  <si>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Кол-во</t>
  </si>
  <si>
    <t>Использование (лом, утиль, мусор, реализация, повторное исп.)</t>
  </si>
  <si>
    <t>Поставка (Подрядчик/ Подрядчик)</t>
  </si>
  <si>
    <t>Инженер по ремонту ОППР</t>
  </si>
  <si>
    <t>О.И. Тонких</t>
  </si>
  <si>
    <t xml:space="preserve">Главный инженер </t>
  </si>
  <si>
    <t>филиала ООО "ЕвроСибЭнерго-Гидрогенерация" "Братская ГЭС"</t>
  </si>
  <si>
    <t>______________А.В. Боярский</t>
  </si>
  <si>
    <t xml:space="preserve">Потребность в материалах не учтенных или замененных в сметных нормах </t>
  </si>
  <si>
    <t>Ведомость объемов работ №1 (дефектная ведомость №1)</t>
  </si>
  <si>
    <t>шт</t>
  </si>
  <si>
    <t>Подрядчик</t>
  </si>
  <si>
    <t>А.А. Логинов</t>
  </si>
  <si>
    <t>"___"_____________2022г.</t>
  </si>
  <si>
    <t xml:space="preserve">Начальник ОППР                             </t>
  </si>
  <si>
    <t>Служба ЗиС подтверждает необходимость проведения данных видов работ</t>
  </si>
  <si>
    <t xml:space="preserve">Устройство навеса на парковке перед зданием ГЭС (для ожидания транспорта)
</t>
  </si>
  <si>
    <t>Установка металлических винтовых свай механизированным способом</t>
  </si>
  <si>
    <t>Трубы стальные квадратные из стали марки С345размером: 120х120 мм, толщина стенки 4 мм. L-1972мм</t>
  </si>
  <si>
    <t>Трубы стальные квадратные из стали марки С345 размером: 120х120 мм, толщина стенки 4 мм. L-2212мм</t>
  </si>
  <si>
    <t>Сталь листовая горячекатаная марки С245 сечение 3х120 L-120</t>
  </si>
  <si>
    <t>Сталь листовая горячекатаная марки С345 сечение 16х300 L-300</t>
  </si>
  <si>
    <t xml:space="preserve">Трубы стальные квадратные из стали марки С345размером: 60х60 мм, толщина стенки 3 мм. L-900мм </t>
  </si>
  <si>
    <t xml:space="preserve">Сталь листовая горячекатаная марки С345 сечение 8х90 L-100 </t>
  </si>
  <si>
    <t xml:space="preserve">Сталь листовая горячекатаная марки С345 сечение 8х400 L-471 </t>
  </si>
  <si>
    <t>Болт М20х60</t>
  </si>
  <si>
    <t>Гайка М20</t>
  </si>
  <si>
    <t>Обезжиривание металлических  поверхностей уайт-спиритом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</si>
  <si>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</si>
  <si>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</si>
  <si>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Сталь листовая горячекатаная марки С345 сечение 8х80 L-520 (кронштейн 24шт.)</t>
  </si>
  <si>
    <t>Сталь листовая горячекатаная марки С345 сечение 8х160 L-520 (кронштейн 24шт.)</t>
  </si>
  <si>
    <t>Сталь листовая горячекатаная марки С345 сечение 8х80 L-520 (монтажная пластина 24шт.)</t>
  </si>
  <si>
    <t>Монтаж металлоконструкций из профильных труб при укрупнительной сборке элементов на болтовых соединениях и сварке</t>
  </si>
  <si>
    <t>Доска строганая 45х160 L=3500</t>
  </si>
  <si>
    <t>м3</t>
  </si>
  <si>
    <t>Болт М8х70 DIN 603</t>
  </si>
  <si>
    <t>Гайка М8 ГОСТ 5915-70</t>
  </si>
  <si>
    <t>Уайт-спирит</t>
  </si>
  <si>
    <t>Грунтовка ГФ-021</t>
  </si>
  <si>
    <t xml:space="preserve">Устройство скамеек решетчатого типа, деревянных, с креплением на болтах к установленным металлическим кронштейнам.  Скамья со спинкой 3500х1090мм  </t>
  </si>
  <si>
    <t>Эмаль ПФ-115 (RAL 8023)</t>
  </si>
  <si>
    <t>Монолитный поликорбонат  2050х3050х8</t>
  </si>
  <si>
    <t>Монолитный поликорбонат  2050х3050х6</t>
  </si>
  <si>
    <t>Облицовка металлического каркаса полимерным стеклом Novattra FR цвет бронза</t>
  </si>
  <si>
    <t>кг</t>
  </si>
  <si>
    <t>Саморез по металлу со сверлом М5, 5х25 (RAL 8023) DIN 7504К</t>
  </si>
  <si>
    <t>Герметик силиконовый PENOSIL PREMIUM (устойчивый к УФ-излучению), объем 280мл</t>
  </si>
  <si>
    <t>И.о. заместитель главного инженера - начальник ПТО</t>
  </si>
  <si>
    <t>С.А. Золотухин</t>
  </si>
  <si>
    <t>Автодороги территории Братской ГЭС инв. № 00020026</t>
  </si>
  <si>
    <t>филиал ООО "ЕвроСибЭнерго-Гидрогенерация" "Братская ГЭС"</t>
  </si>
  <si>
    <t>Устройство навеса на парковке перед зданием ГЭС по проекту ПТО БГЭС №3887</t>
  </si>
  <si>
    <t>Условия производства работ:  производство ремонтно-строительных работ осуществляется на территории действующего предприятия с наличием в зоне производства работ разветвленной сети транспортных коммуникаций.</t>
  </si>
  <si>
    <t>/                                          /</t>
  </si>
  <si>
    <t>Простая окраска по дереву за два раза: скамеек эмалью ПФ-115</t>
  </si>
  <si>
    <t>Изготовление и сборка мелких деталей (огловок сваи, заглушки, кронштейны и т.д. позиции с 1 по 10)</t>
  </si>
  <si>
    <t>Свая винтовая узколопостная СВЛ  2500.108.4.ПП по ГОСТ Р 59106-2020 наконечник литой, сталь 35Л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</si>
</sst>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5" x14ac:knownFonts="1"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Helv"/>
    </font>
    <font>
      <sz val="11"/>
      <name val="Arial Cyr"/>
      <charset val="204"/>
    </font>
    <font>
      <sz val="11"/>
      <name val="Helv"/>
    </font>
    <font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4" fillId="2" borderId="0" xfId="0" applyFont="1" applyFill="1"/>
    <xf numFmtId="164" fontId="4" fillId="2" borderId="1" xfId="0" applyNumberFormat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 vertical="top"/>
    </xf>
    <xf numFmtId="49" fontId="5" fillId="2" borderId="0" xfId="1" applyNumberFormat="1" applyFont="1" applyFill="1" applyAlignment="1">
      <alignment vertical="top"/>
    </xf>
    <xf numFmtId="0" fontId="11" fillId="2" borderId="0" xfId="1" applyFont="1" applyFill="1" applyAlignment="1">
      <alignment vertical="top" wrapText="1"/>
    </xf>
    <xf numFmtId="0" fontId="11" fillId="2" borderId="0" xfId="1" applyFont="1" applyFill="1" applyAlignment="1">
      <alignment vertical="top"/>
    </xf>
    <xf numFmtId="0" fontId="8" fillId="2" borderId="0" xfId="1" applyFont="1" applyFill="1" applyAlignment="1">
      <alignment vertical="top"/>
    </xf>
    <xf numFmtId="0" fontId="5" fillId="2" borderId="0" xfId="1" applyFont="1" applyFill="1" applyAlignment="1">
      <alignment horizontal="right" vertical="top"/>
    </xf>
    <xf numFmtId="0" fontId="7" fillId="2" borderId="0" xfId="2" applyFont="1" applyFill="1" applyAlignment="1">
      <alignment horizontal="left"/>
    </xf>
    <xf numFmtId="0" fontId="9" fillId="2" borderId="0" xfId="1" applyFont="1" applyFill="1" applyAlignment="1">
      <alignment vertical="top"/>
    </xf>
    <xf numFmtId="0" fontId="10" fillId="2" borderId="0" xfId="1" applyFont="1" applyFill="1" applyAlignment="1">
      <alignment vertical="top"/>
    </xf>
    <xf numFmtId="0" fontId="4" fillId="2" borderId="0" xfId="1" applyFont="1" applyFill="1" applyAlignment="1">
      <alignment horizontal="centerContinuous" vertical="top"/>
    </xf>
    <xf numFmtId="0" fontId="4" fillId="2" borderId="0" xfId="1" applyFont="1" applyFill="1" applyAlignment="1">
      <alignment horizontal="left" vertical="top"/>
    </xf>
    <xf numFmtId="2" fontId="4" fillId="2" borderId="0" xfId="1" applyNumberFormat="1" applyFont="1" applyFill="1" applyAlignment="1">
      <alignment vertical="top"/>
    </xf>
    <xf numFmtId="0" fontId="4" fillId="2" borderId="0" xfId="1" applyFont="1" applyFill="1" applyAlignment="1">
      <alignment horizontal="centerContinuous" vertical="top" wrapText="1"/>
    </xf>
    <xf numFmtId="0" fontId="4" fillId="2" borderId="0" xfId="1" applyFont="1" applyFill="1" applyAlignment="1">
      <alignment horizontal="center" vertical="top"/>
    </xf>
    <xf numFmtId="0" fontId="0" fillId="2" borderId="0" xfId="0" applyFill="1"/>
    <xf numFmtId="0" fontId="6" fillId="2" borderId="0" xfId="1" applyFont="1" applyFill="1" applyBorder="1" applyAlignment="1"/>
    <xf numFmtId="0" fontId="3" fillId="2" borderId="0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/>
    </xf>
    <xf numFmtId="0" fontId="6" fillId="2" borderId="0" xfId="1" applyFont="1" applyFill="1" applyBorder="1" applyAlignment="1">
      <alignment vertical="top"/>
    </xf>
    <xf numFmtId="0" fontId="6" fillId="2" borderId="5" xfId="1" applyFont="1" applyFill="1" applyBorder="1" applyAlignment="1">
      <alignment horizontal="left"/>
    </xf>
    <xf numFmtId="0" fontId="6" fillId="2" borderId="5" xfId="0" applyFont="1" applyFill="1" applyBorder="1" applyAlignment="1"/>
    <xf numFmtId="0" fontId="6" fillId="2" borderId="0" xfId="1" applyFont="1" applyFill="1" applyBorder="1" applyAlignment="1">
      <alignment horizontal="left"/>
    </xf>
    <xf numFmtId="2" fontId="6" fillId="2" borderId="0" xfId="0" applyNumberFormat="1" applyFont="1" applyFill="1" applyBorder="1" applyAlignment="1"/>
    <xf numFmtId="0" fontId="6" fillId="2" borderId="0" xfId="0" applyFont="1" applyFill="1" applyBorder="1"/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top"/>
    </xf>
    <xf numFmtId="164" fontId="8" fillId="2" borderId="0" xfId="1" applyNumberFormat="1" applyFont="1" applyFill="1" applyAlignment="1">
      <alignment horizontal="center" vertical="top"/>
    </xf>
    <xf numFmtId="164" fontId="10" fillId="2" borderId="0" xfId="1" applyNumberFormat="1" applyFont="1" applyFill="1" applyAlignment="1">
      <alignment horizontal="center" vertical="top"/>
    </xf>
    <xf numFmtId="164" fontId="4" fillId="2" borderId="0" xfId="1" applyNumberFormat="1" applyFont="1" applyFill="1" applyAlignment="1">
      <alignment horizontal="center" vertical="top"/>
    </xf>
    <xf numFmtId="0" fontId="3" fillId="2" borderId="5" xfId="0" applyFont="1" applyFill="1" applyBorder="1" applyAlignment="1">
      <alignment horizontal="left" wrapText="1"/>
    </xf>
    <xf numFmtId="0" fontId="3" fillId="2" borderId="0" xfId="1" applyFont="1" applyFill="1" applyAlignment="1">
      <alignment vertical="top"/>
    </xf>
    <xf numFmtId="2" fontId="4" fillId="2" borderId="0" xfId="0" applyNumberFormat="1" applyFont="1" applyFill="1" applyBorder="1" applyAlignment="1"/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/>
    <xf numFmtId="0" fontId="4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wrapText="1"/>
    </xf>
    <xf numFmtId="0" fontId="7" fillId="2" borderId="0" xfId="2" applyFont="1" applyFill="1" applyAlignment="1">
      <alignment horizontal="left" vertical="center"/>
    </xf>
    <xf numFmtId="0" fontId="3" fillId="2" borderId="0" xfId="0" applyFont="1" applyFill="1" applyBorder="1" applyAlignment="1">
      <alignment horizontal="left"/>
    </xf>
    <xf numFmtId="0" fontId="0" fillId="2" borderId="0" xfId="0" applyFill="1" applyAlignment="1">
      <alignment vertical="top"/>
    </xf>
    <xf numFmtId="2" fontId="4" fillId="2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2" fontId="11" fillId="2" borderId="0" xfId="1" applyNumberFormat="1" applyFont="1" applyFill="1" applyAlignment="1">
      <alignment vertical="top" wrapText="1"/>
    </xf>
    <xf numFmtId="2" fontId="6" fillId="2" borderId="0" xfId="0" applyNumberFormat="1" applyFont="1" applyFill="1" applyAlignment="1">
      <alignment horizontal="center" wrapText="1"/>
    </xf>
    <xf numFmtId="2" fontId="0" fillId="2" borderId="0" xfId="0" applyNumberFormat="1" applyFill="1"/>
    <xf numFmtId="2" fontId="6" fillId="2" borderId="0" xfId="1" applyNumberFormat="1" applyFont="1" applyFill="1" applyBorder="1" applyAlignment="1">
      <alignment vertical="top"/>
    </xf>
    <xf numFmtId="2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/>
    </xf>
    <xf numFmtId="1" fontId="12" fillId="2" borderId="1" xfId="1" applyNumberFormat="1" applyFont="1" applyFill="1" applyBorder="1" applyAlignment="1">
      <alignment horizontal="center" vertical="top"/>
    </xf>
    <xf numFmtId="0" fontId="12" fillId="2" borderId="1" xfId="1" applyFont="1" applyFill="1" applyBorder="1" applyAlignment="1">
      <alignment horizontal="center" vertical="top" wrapText="1"/>
    </xf>
    <xf numFmtId="164" fontId="0" fillId="2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0" fillId="0" borderId="0" xfId="0" applyFill="1"/>
    <xf numFmtId="165" fontId="4" fillId="2" borderId="1" xfId="0" applyNumberFormat="1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14" fillId="2" borderId="0" xfId="2" applyFont="1" applyFill="1" applyAlignment="1">
      <alignment horizontal="right"/>
    </xf>
    <xf numFmtId="0" fontId="14" fillId="2" borderId="0" xfId="2" applyFont="1" applyFill="1" applyAlignment="1">
      <alignment horizontal="right" vertical="center"/>
    </xf>
    <xf numFmtId="0" fontId="13" fillId="2" borderId="2" xfId="1" applyFont="1" applyFill="1" applyBorder="1" applyAlignment="1">
      <alignment horizontal="left" vertical="top"/>
    </xf>
    <xf numFmtId="0" fontId="13" fillId="2" borderId="3" xfId="1" applyFont="1" applyFill="1" applyBorder="1" applyAlignment="1">
      <alignment horizontal="left" vertical="top"/>
    </xf>
    <xf numFmtId="0" fontId="13" fillId="2" borderId="4" xfId="1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2" fontId="4" fillId="2" borderId="8" xfId="0" applyNumberFormat="1" applyFont="1" applyFill="1" applyBorder="1" applyAlignment="1">
      <alignment horizontal="right" vertical="top"/>
    </xf>
    <xf numFmtId="2" fontId="4" fillId="2" borderId="6" xfId="0" applyNumberFormat="1" applyFont="1" applyFill="1" applyBorder="1" applyAlignment="1">
      <alignment horizontal="right" vertical="top"/>
    </xf>
    <xf numFmtId="2" fontId="4" fillId="2" borderId="9" xfId="0" applyNumberFormat="1" applyFont="1" applyFill="1" applyBorder="1" applyAlignment="1">
      <alignment horizontal="right" vertical="top"/>
    </xf>
    <xf numFmtId="0" fontId="4" fillId="2" borderId="8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top" wrapText="1"/>
    </xf>
    <xf numFmtId="0" fontId="6" fillId="2" borderId="0" xfId="1" applyFont="1" applyFill="1" applyAlignment="1">
      <alignment horizontal="center" vertical="top"/>
    </xf>
    <xf numFmtId="0" fontId="12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65" fontId="4" fillId="2" borderId="8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right" vertical="top" wrapText="1"/>
    </xf>
    <xf numFmtId="0" fontId="4" fillId="2" borderId="9" xfId="0" applyFont="1" applyFill="1" applyBorder="1" applyAlignment="1">
      <alignment horizontal="right" vertical="top" wrapText="1"/>
    </xf>
    <xf numFmtId="165" fontId="4" fillId="2" borderId="8" xfId="0" applyNumberFormat="1" applyFont="1" applyFill="1" applyBorder="1" applyAlignment="1">
      <alignment horizontal="right" vertical="top"/>
    </xf>
    <xf numFmtId="165" fontId="4" fillId="2" borderId="6" xfId="0" applyNumberFormat="1" applyFont="1" applyFill="1" applyBorder="1" applyAlignment="1">
      <alignment horizontal="right" vertical="top"/>
    </xf>
    <xf numFmtId="165" fontId="4" fillId="2" borderId="9" xfId="0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I44" sqref="I44"/>
    </sheetView>
  </sheetViews>
  <sheetFormatPr defaultRowHeight="12.75" x14ac:dyDescent="0.2"/>
  <cols>
    <col min="1" max="1" width="6" style="17" bestFit="1" customWidth="1"/>
    <col min="2" max="2" width="37.5703125" style="17" customWidth="1"/>
    <col min="3" max="3" width="6.85546875" style="17" customWidth="1"/>
    <col min="4" max="4" width="6.85546875" style="48" customWidth="1"/>
    <col min="5" max="5" width="15.85546875" style="17" customWidth="1"/>
    <col min="6" max="6" width="6.5703125" style="17" customWidth="1"/>
    <col min="7" max="7" width="7.140625" style="17" bestFit="1" customWidth="1"/>
    <col min="8" max="8" width="13.140625" style="17" customWidth="1"/>
    <col min="9" max="9" width="20.140625" style="17" customWidth="1"/>
    <col min="10" max="10" width="7" style="17" customWidth="1"/>
    <col min="11" max="11" width="8" style="56" customWidth="1"/>
    <col min="12" max="12" width="13.140625" style="17" customWidth="1"/>
    <col min="13" max="13" width="27.7109375" style="17" customWidth="1"/>
    <col min="14" max="16384" width="9.140625" style="17"/>
  </cols>
  <sheetData>
    <row r="1" spans="1:12" ht="15.75" x14ac:dyDescent="0.2">
      <c r="A1" s="3"/>
      <c r="B1" s="4"/>
      <c r="C1" s="5"/>
      <c r="D1" s="46"/>
      <c r="E1" s="5"/>
      <c r="F1" s="5"/>
      <c r="G1" s="6"/>
      <c r="H1" s="5"/>
      <c r="I1" s="5"/>
      <c r="J1" s="7"/>
      <c r="K1" s="31"/>
      <c r="L1" s="8" t="s">
        <v>2</v>
      </c>
    </row>
    <row r="2" spans="1:12" ht="15.75" x14ac:dyDescent="0.25">
      <c r="A2" s="9"/>
      <c r="B2" s="10"/>
      <c r="C2" s="5"/>
      <c r="D2" s="46"/>
      <c r="E2" s="5"/>
      <c r="F2" s="5"/>
      <c r="G2" s="6"/>
      <c r="H2" s="5"/>
      <c r="I2" s="5"/>
      <c r="J2" s="11"/>
      <c r="K2" s="32"/>
      <c r="L2" s="75" t="s">
        <v>15</v>
      </c>
    </row>
    <row r="3" spans="1:12" ht="15.75" x14ac:dyDescent="0.25">
      <c r="A3" s="9"/>
      <c r="B3" s="10"/>
      <c r="C3" s="5"/>
      <c r="D3" s="46"/>
      <c r="E3" s="5"/>
      <c r="F3" s="5"/>
      <c r="G3" s="6"/>
      <c r="H3" s="5"/>
      <c r="I3" s="5"/>
      <c r="J3" s="11"/>
      <c r="K3" s="32"/>
      <c r="L3" s="75" t="s">
        <v>16</v>
      </c>
    </row>
    <row r="4" spans="1:12" ht="25.5" customHeight="1" x14ac:dyDescent="0.25">
      <c r="A4" s="9"/>
      <c r="B4" s="10"/>
      <c r="C4" s="5"/>
      <c r="D4" s="46"/>
      <c r="E4" s="5"/>
      <c r="F4" s="5"/>
      <c r="G4" s="6"/>
      <c r="H4" s="5"/>
      <c r="I4" s="5"/>
      <c r="J4" s="11"/>
      <c r="K4" s="32"/>
      <c r="L4" s="75" t="s">
        <v>17</v>
      </c>
    </row>
    <row r="5" spans="1:12" s="43" customFormat="1" ht="41.25" customHeight="1" x14ac:dyDescent="0.2">
      <c r="A5" s="41"/>
      <c r="B5" s="10"/>
      <c r="C5" s="5"/>
      <c r="D5" s="46"/>
      <c r="E5" s="5"/>
      <c r="F5" s="5"/>
      <c r="G5" s="6"/>
      <c r="H5" s="5"/>
      <c r="I5" s="5"/>
      <c r="J5" s="11"/>
      <c r="K5" s="32"/>
      <c r="L5" s="76" t="s">
        <v>23</v>
      </c>
    </row>
    <row r="6" spans="1:12" ht="15.75" x14ac:dyDescent="0.2">
      <c r="A6" s="95" t="s">
        <v>61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</row>
    <row r="7" spans="1:12" s="70" customFormat="1" ht="15" x14ac:dyDescent="0.2">
      <c r="A7" s="96" t="s">
        <v>19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1:12" ht="15.75" x14ac:dyDescent="0.2">
      <c r="A8" s="97" t="s">
        <v>26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1:12" ht="15.75" x14ac:dyDescent="0.2">
      <c r="A9" s="97" t="s">
        <v>60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</row>
    <row r="10" spans="1:12" ht="15" x14ac:dyDescent="0.2">
      <c r="A10" s="98" t="s">
        <v>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12" x14ac:dyDescent="0.2">
      <c r="A11" s="12"/>
      <c r="B11" s="13"/>
      <c r="C11" s="12"/>
      <c r="D11" s="14"/>
      <c r="E11" s="15"/>
      <c r="F11" s="12"/>
      <c r="G11" s="12"/>
      <c r="H11" s="12"/>
      <c r="I11" s="12"/>
      <c r="J11" s="16"/>
      <c r="K11" s="33"/>
      <c r="L11" s="12"/>
    </row>
    <row r="12" spans="1:12" ht="23.25" customHeight="1" x14ac:dyDescent="0.2">
      <c r="A12" s="99" t="s">
        <v>6</v>
      </c>
      <c r="B12" s="99" t="s">
        <v>7</v>
      </c>
      <c r="C12" s="99" t="s">
        <v>8</v>
      </c>
      <c r="D12" s="99"/>
      <c r="E12" s="99" t="s">
        <v>9</v>
      </c>
      <c r="F12" s="99"/>
      <c r="G12" s="99"/>
      <c r="H12" s="99"/>
      <c r="I12" s="99" t="s">
        <v>18</v>
      </c>
      <c r="J12" s="99"/>
      <c r="K12" s="99"/>
      <c r="L12" s="99"/>
    </row>
    <row r="13" spans="1:12" ht="55.5" customHeight="1" x14ac:dyDescent="0.2">
      <c r="A13" s="99"/>
      <c r="B13" s="99"/>
      <c r="C13" s="60" t="s">
        <v>1</v>
      </c>
      <c r="D13" s="50" t="s">
        <v>10</v>
      </c>
      <c r="E13" s="60" t="s">
        <v>0</v>
      </c>
      <c r="F13" s="60" t="s">
        <v>1</v>
      </c>
      <c r="G13" s="51" t="s">
        <v>10</v>
      </c>
      <c r="H13" s="60" t="s">
        <v>11</v>
      </c>
      <c r="I13" s="60" t="s">
        <v>0</v>
      </c>
      <c r="J13" s="60" t="s">
        <v>1</v>
      </c>
      <c r="K13" s="52" t="s">
        <v>10</v>
      </c>
      <c r="L13" s="60" t="s">
        <v>12</v>
      </c>
    </row>
    <row r="14" spans="1:12" x14ac:dyDescent="0.2">
      <c r="A14" s="53">
        <v>1</v>
      </c>
      <c r="B14" s="53">
        <v>2</v>
      </c>
      <c r="C14" s="53">
        <v>3</v>
      </c>
      <c r="D14" s="54">
        <v>4</v>
      </c>
      <c r="E14" s="55">
        <v>5</v>
      </c>
      <c r="F14" s="53">
        <v>6</v>
      </c>
      <c r="G14" s="53">
        <v>7</v>
      </c>
      <c r="H14" s="53">
        <v>8</v>
      </c>
      <c r="I14" s="53">
        <v>9</v>
      </c>
      <c r="J14" s="53">
        <v>10</v>
      </c>
      <c r="K14" s="53">
        <v>11</v>
      </c>
      <c r="L14" s="53">
        <v>12</v>
      </c>
    </row>
    <row r="15" spans="1:12" ht="14.25" x14ac:dyDescent="0.2">
      <c r="A15" s="77" t="s">
        <v>62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9"/>
    </row>
    <row r="16" spans="1:12" ht="76.5" x14ac:dyDescent="0.2">
      <c r="A16" s="58">
        <v>1</v>
      </c>
      <c r="B16" s="62" t="s">
        <v>27</v>
      </c>
      <c r="C16" s="59" t="s">
        <v>20</v>
      </c>
      <c r="D16" s="44">
        <v>53</v>
      </c>
      <c r="E16" s="45"/>
      <c r="F16" s="61"/>
      <c r="G16" s="66"/>
      <c r="H16" s="61"/>
      <c r="I16" s="69" t="s">
        <v>67</v>
      </c>
      <c r="J16" s="59" t="s">
        <v>20</v>
      </c>
      <c r="K16" s="71">
        <v>53</v>
      </c>
      <c r="L16" s="57" t="s">
        <v>21</v>
      </c>
    </row>
    <row r="17" spans="1:13" ht="63.75" x14ac:dyDescent="0.2">
      <c r="A17" s="82">
        <v>2</v>
      </c>
      <c r="B17" s="88" t="s">
        <v>66</v>
      </c>
      <c r="C17" s="82" t="s">
        <v>3</v>
      </c>
      <c r="D17" s="106">
        <v>7.2607999999999997</v>
      </c>
      <c r="E17" s="82"/>
      <c r="F17" s="82"/>
      <c r="G17" s="82"/>
      <c r="H17" s="82"/>
      <c r="I17" s="69" t="s">
        <v>28</v>
      </c>
      <c r="J17" s="59" t="s">
        <v>3</v>
      </c>
      <c r="K17" s="71">
        <f>28.1/1000*53</f>
        <v>1.4893000000000001</v>
      </c>
      <c r="L17" s="69" t="s">
        <v>21</v>
      </c>
    </row>
    <row r="18" spans="1:13" ht="63.75" x14ac:dyDescent="0.2">
      <c r="A18" s="83"/>
      <c r="B18" s="89"/>
      <c r="C18" s="83"/>
      <c r="D18" s="107"/>
      <c r="E18" s="83"/>
      <c r="F18" s="83"/>
      <c r="G18" s="83"/>
      <c r="H18" s="83"/>
      <c r="I18" s="69" t="s">
        <v>29</v>
      </c>
      <c r="J18" s="67" t="s">
        <v>3</v>
      </c>
      <c r="K18" s="71">
        <f>31.5/1000*53</f>
        <v>1.6695</v>
      </c>
      <c r="L18" s="69" t="s">
        <v>21</v>
      </c>
    </row>
    <row r="19" spans="1:13" ht="51" x14ac:dyDescent="0.2">
      <c r="A19" s="83"/>
      <c r="B19" s="89"/>
      <c r="C19" s="83"/>
      <c r="D19" s="107"/>
      <c r="E19" s="83"/>
      <c r="F19" s="83"/>
      <c r="G19" s="83"/>
      <c r="H19" s="83"/>
      <c r="I19" s="69" t="s">
        <v>30</v>
      </c>
      <c r="J19" s="67" t="s">
        <v>3</v>
      </c>
      <c r="K19" s="71">
        <f>0.4/1000*53</f>
        <v>2.12E-2</v>
      </c>
      <c r="L19" s="69" t="s">
        <v>21</v>
      </c>
    </row>
    <row r="20" spans="1:13" ht="51" x14ac:dyDescent="0.2">
      <c r="A20" s="83"/>
      <c r="B20" s="89"/>
      <c r="C20" s="83"/>
      <c r="D20" s="107"/>
      <c r="E20" s="83"/>
      <c r="F20" s="83"/>
      <c r="G20" s="83"/>
      <c r="H20" s="83"/>
      <c r="I20" s="69" t="s">
        <v>34</v>
      </c>
      <c r="J20" s="67" t="s">
        <v>3</v>
      </c>
      <c r="K20" s="71">
        <f>23.6/1000*53</f>
        <v>1.2508000000000001</v>
      </c>
      <c r="L20" s="69" t="s">
        <v>21</v>
      </c>
    </row>
    <row r="21" spans="1:13" ht="38.25" x14ac:dyDescent="0.2">
      <c r="A21" s="83"/>
      <c r="B21" s="89"/>
      <c r="C21" s="83"/>
      <c r="D21" s="107"/>
      <c r="E21" s="83"/>
      <c r="F21" s="83"/>
      <c r="G21" s="83"/>
      <c r="H21" s="83"/>
      <c r="I21" s="69" t="s">
        <v>33</v>
      </c>
      <c r="J21" s="67" t="s">
        <v>3</v>
      </c>
      <c r="K21" s="71">
        <f>7.2/1000*53</f>
        <v>0.38159999999999999</v>
      </c>
      <c r="L21" s="69" t="s">
        <v>21</v>
      </c>
    </row>
    <row r="22" spans="1:13" ht="51" x14ac:dyDescent="0.2">
      <c r="A22" s="83"/>
      <c r="B22" s="89"/>
      <c r="C22" s="83"/>
      <c r="D22" s="107"/>
      <c r="E22" s="83"/>
      <c r="F22" s="83"/>
      <c r="G22" s="83"/>
      <c r="H22" s="83"/>
      <c r="I22" s="69" t="s">
        <v>31</v>
      </c>
      <c r="J22" s="67" t="s">
        <v>3</v>
      </c>
      <c r="K22" s="71">
        <f>11.3/1000*53</f>
        <v>0.5989000000000001</v>
      </c>
      <c r="L22" s="69" t="s">
        <v>21</v>
      </c>
    </row>
    <row r="23" spans="1:13" ht="51" x14ac:dyDescent="0.2">
      <c r="A23" s="83"/>
      <c r="B23" s="89"/>
      <c r="C23" s="83"/>
      <c r="D23" s="107"/>
      <c r="E23" s="83"/>
      <c r="F23" s="83"/>
      <c r="G23" s="83"/>
      <c r="H23" s="83"/>
      <c r="I23" s="69" t="s">
        <v>31</v>
      </c>
      <c r="J23" s="67" t="s">
        <v>3</v>
      </c>
      <c r="K23" s="71">
        <f>11.3/1000*53</f>
        <v>0.5989000000000001</v>
      </c>
      <c r="L23" s="69" t="s">
        <v>21</v>
      </c>
    </row>
    <row r="24" spans="1:13" ht="63.75" x14ac:dyDescent="0.2">
      <c r="A24" s="83"/>
      <c r="B24" s="89"/>
      <c r="C24" s="83"/>
      <c r="D24" s="107"/>
      <c r="E24" s="83"/>
      <c r="F24" s="83"/>
      <c r="G24" s="83"/>
      <c r="H24" s="83"/>
      <c r="I24" s="69" t="s">
        <v>32</v>
      </c>
      <c r="J24" s="67" t="s">
        <v>3</v>
      </c>
      <c r="K24" s="71">
        <f>977.6/1000</f>
        <v>0.97760000000000002</v>
      </c>
      <c r="L24" s="69" t="s">
        <v>21</v>
      </c>
    </row>
    <row r="25" spans="1:13" ht="51" x14ac:dyDescent="0.2">
      <c r="A25" s="83"/>
      <c r="B25" s="89"/>
      <c r="C25" s="83"/>
      <c r="D25" s="107"/>
      <c r="E25" s="83"/>
      <c r="F25" s="83"/>
      <c r="G25" s="83"/>
      <c r="H25" s="83"/>
      <c r="I25" s="69" t="s">
        <v>40</v>
      </c>
      <c r="J25" s="80" t="s">
        <v>3</v>
      </c>
      <c r="K25" s="102">
        <f>210.6/1000</f>
        <v>0.21059999999999998</v>
      </c>
      <c r="L25" s="69" t="s">
        <v>21</v>
      </c>
    </row>
    <row r="26" spans="1:13" ht="51" x14ac:dyDescent="0.2">
      <c r="A26" s="83"/>
      <c r="B26" s="89"/>
      <c r="C26" s="83"/>
      <c r="D26" s="107"/>
      <c r="E26" s="83"/>
      <c r="F26" s="83"/>
      <c r="G26" s="83"/>
      <c r="H26" s="83"/>
      <c r="I26" s="69" t="s">
        <v>41</v>
      </c>
      <c r="J26" s="81"/>
      <c r="K26" s="103"/>
      <c r="L26" s="69" t="s">
        <v>21</v>
      </c>
    </row>
    <row r="27" spans="1:13" ht="63.75" x14ac:dyDescent="0.2">
      <c r="A27" s="84"/>
      <c r="B27" s="90"/>
      <c r="C27" s="84"/>
      <c r="D27" s="108"/>
      <c r="E27" s="84"/>
      <c r="F27" s="84"/>
      <c r="G27" s="84"/>
      <c r="H27" s="84"/>
      <c r="I27" s="69" t="s">
        <v>42</v>
      </c>
      <c r="J27" s="67" t="s">
        <v>3</v>
      </c>
      <c r="K27" s="71">
        <f>2.6*24/1000</f>
        <v>6.2400000000000004E-2</v>
      </c>
      <c r="L27" s="69" t="s">
        <v>21</v>
      </c>
    </row>
    <row r="28" spans="1:13" x14ac:dyDescent="0.2">
      <c r="A28" s="100">
        <v>3</v>
      </c>
      <c r="B28" s="88" t="s">
        <v>43</v>
      </c>
      <c r="C28" s="100" t="s">
        <v>3</v>
      </c>
      <c r="D28" s="104">
        <f>D17</f>
        <v>7.2607999999999997</v>
      </c>
      <c r="E28" s="100"/>
      <c r="F28" s="100"/>
      <c r="G28" s="100"/>
      <c r="H28" s="100"/>
      <c r="I28" s="63" t="s">
        <v>35</v>
      </c>
      <c r="J28" s="65" t="s">
        <v>20</v>
      </c>
      <c r="K28" s="66">
        <f>53*4</f>
        <v>212</v>
      </c>
      <c r="L28" s="69" t="s">
        <v>21</v>
      </c>
      <c r="M28" s="1"/>
    </row>
    <row r="29" spans="1:13" ht="25.5" customHeight="1" x14ac:dyDescent="0.2">
      <c r="A29" s="101"/>
      <c r="B29" s="90"/>
      <c r="C29" s="101"/>
      <c r="D29" s="105"/>
      <c r="E29" s="101"/>
      <c r="F29" s="101"/>
      <c r="G29" s="101"/>
      <c r="H29" s="101"/>
      <c r="I29" s="69" t="s">
        <v>36</v>
      </c>
      <c r="J29" s="67" t="s">
        <v>20</v>
      </c>
      <c r="K29" s="66">
        <v>212</v>
      </c>
      <c r="L29" s="69" t="s">
        <v>21</v>
      </c>
      <c r="M29" s="1"/>
    </row>
    <row r="30" spans="1:13" ht="25.5" x14ac:dyDescent="0.2">
      <c r="A30" s="68">
        <v>4</v>
      </c>
      <c r="B30" s="69" t="s">
        <v>37</v>
      </c>
      <c r="C30" s="67" t="s">
        <v>4</v>
      </c>
      <c r="D30" s="64">
        <f>50.168+56.273+1.526+19.97+0.954+9.54+9.54+11.448+1.997+3.994+1.997</f>
        <v>167.40700000000001</v>
      </c>
      <c r="E30" s="67"/>
      <c r="F30" s="67"/>
      <c r="G30" s="67"/>
      <c r="H30" s="67"/>
      <c r="I30" s="69" t="s">
        <v>48</v>
      </c>
      <c r="J30" s="67" t="s">
        <v>55</v>
      </c>
      <c r="K30" s="66">
        <f>32.912*D30/100</f>
        <v>55.096991840000001</v>
      </c>
      <c r="L30" s="69" t="s">
        <v>21</v>
      </c>
      <c r="M30" s="1"/>
    </row>
    <row r="31" spans="1:13" ht="25.5" x14ac:dyDescent="0.2">
      <c r="A31" s="68">
        <v>5</v>
      </c>
      <c r="B31" s="69" t="s">
        <v>38</v>
      </c>
      <c r="C31" s="67" t="s">
        <v>4</v>
      </c>
      <c r="D31" s="64">
        <v>167.40700000000001</v>
      </c>
      <c r="E31" s="67"/>
      <c r="F31" s="67"/>
      <c r="G31" s="67"/>
      <c r="H31" s="67"/>
      <c r="I31" s="69" t="s">
        <v>49</v>
      </c>
      <c r="J31" s="67" t="s">
        <v>55</v>
      </c>
      <c r="K31" s="66">
        <f>9.2565*D31/100</f>
        <v>15.496028955000002</v>
      </c>
      <c r="L31" s="69" t="s">
        <v>21</v>
      </c>
      <c r="M31" s="1"/>
    </row>
    <row r="32" spans="1:13" ht="25.5" x14ac:dyDescent="0.2">
      <c r="A32" s="68">
        <v>6</v>
      </c>
      <c r="B32" s="69" t="s">
        <v>39</v>
      </c>
      <c r="C32" s="67" t="s">
        <v>4</v>
      </c>
      <c r="D32" s="64">
        <v>167.40700000000001</v>
      </c>
      <c r="E32" s="67"/>
      <c r="F32" s="67"/>
      <c r="G32" s="67"/>
      <c r="H32" s="67"/>
      <c r="I32" s="69" t="s">
        <v>51</v>
      </c>
      <c r="J32" s="67" t="s">
        <v>55</v>
      </c>
      <c r="K32" s="66">
        <f>9.2565*D32/100</f>
        <v>15.496028955000002</v>
      </c>
      <c r="L32" s="69" t="s">
        <v>21</v>
      </c>
      <c r="M32" s="1"/>
    </row>
    <row r="33" spans="1:13" ht="25.5" x14ac:dyDescent="0.2">
      <c r="A33" s="82">
        <v>7</v>
      </c>
      <c r="B33" s="88" t="s">
        <v>50</v>
      </c>
      <c r="C33" s="82" t="s">
        <v>20</v>
      </c>
      <c r="D33" s="85">
        <v>6</v>
      </c>
      <c r="E33" s="82"/>
      <c r="F33" s="82"/>
      <c r="G33" s="82"/>
      <c r="H33" s="82"/>
      <c r="I33" s="69" t="s">
        <v>44</v>
      </c>
      <c r="J33" s="67" t="s">
        <v>45</v>
      </c>
      <c r="K33" s="2">
        <f>(0.045*0.16*3.5)*36</f>
        <v>0.90720000000000001</v>
      </c>
      <c r="L33" s="69" t="s">
        <v>21</v>
      </c>
      <c r="M33" s="1"/>
    </row>
    <row r="34" spans="1:13" x14ac:dyDescent="0.2">
      <c r="A34" s="83"/>
      <c r="B34" s="89"/>
      <c r="C34" s="83"/>
      <c r="D34" s="86"/>
      <c r="E34" s="83"/>
      <c r="F34" s="83"/>
      <c r="G34" s="83"/>
      <c r="H34" s="83"/>
      <c r="I34" s="69" t="s">
        <v>46</v>
      </c>
      <c r="J34" s="67" t="s">
        <v>20</v>
      </c>
      <c r="K34" s="66">
        <v>288</v>
      </c>
      <c r="L34" s="69" t="s">
        <v>21</v>
      </c>
      <c r="M34" s="1"/>
    </row>
    <row r="35" spans="1:13" ht="25.5" x14ac:dyDescent="0.2">
      <c r="A35" s="84"/>
      <c r="B35" s="90"/>
      <c r="C35" s="84"/>
      <c r="D35" s="87"/>
      <c r="E35" s="84"/>
      <c r="F35" s="84"/>
      <c r="G35" s="84"/>
      <c r="H35" s="84"/>
      <c r="I35" s="69" t="s">
        <v>47</v>
      </c>
      <c r="J35" s="67" t="s">
        <v>20</v>
      </c>
      <c r="K35" s="66">
        <v>288</v>
      </c>
      <c r="L35" s="69" t="s">
        <v>21</v>
      </c>
      <c r="M35" s="1"/>
    </row>
    <row r="36" spans="1:13" ht="25.5" x14ac:dyDescent="0.2">
      <c r="A36" s="68">
        <v>8</v>
      </c>
      <c r="B36" s="69" t="s">
        <v>65</v>
      </c>
      <c r="C36" s="67" t="s">
        <v>4</v>
      </c>
      <c r="D36" s="64">
        <v>52</v>
      </c>
      <c r="E36" s="67"/>
      <c r="F36" s="67"/>
      <c r="G36" s="67"/>
      <c r="H36" s="67"/>
      <c r="I36" s="69" t="s">
        <v>51</v>
      </c>
      <c r="J36" s="67" t="s">
        <v>55</v>
      </c>
      <c r="K36" s="66">
        <v>10</v>
      </c>
      <c r="L36" s="69" t="s">
        <v>21</v>
      </c>
      <c r="M36" s="1"/>
    </row>
    <row r="37" spans="1:13" ht="38.25" x14ac:dyDescent="0.2">
      <c r="A37" s="82">
        <v>9</v>
      </c>
      <c r="B37" s="88" t="s">
        <v>54</v>
      </c>
      <c r="C37" s="82" t="s">
        <v>4</v>
      </c>
      <c r="D37" s="73">
        <v>221.65</v>
      </c>
      <c r="E37" s="82"/>
      <c r="F37" s="82"/>
      <c r="G37" s="82"/>
      <c r="H37" s="82"/>
      <c r="I37" s="69" t="s">
        <v>52</v>
      </c>
      <c r="J37" s="67" t="s">
        <v>20</v>
      </c>
      <c r="K37" s="66">
        <v>18</v>
      </c>
      <c r="L37" s="69" t="s">
        <v>21</v>
      </c>
      <c r="M37" s="1"/>
    </row>
    <row r="38" spans="1:13" ht="38.25" x14ac:dyDescent="0.2">
      <c r="A38" s="83"/>
      <c r="B38" s="89"/>
      <c r="C38" s="83"/>
      <c r="D38" s="74"/>
      <c r="E38" s="83"/>
      <c r="F38" s="83"/>
      <c r="G38" s="83"/>
      <c r="H38" s="83"/>
      <c r="I38" s="69" t="s">
        <v>53</v>
      </c>
      <c r="J38" s="67" t="s">
        <v>20</v>
      </c>
      <c r="K38" s="66">
        <v>18</v>
      </c>
      <c r="L38" s="69" t="s">
        <v>21</v>
      </c>
      <c r="M38" s="1"/>
    </row>
    <row r="39" spans="1:13" ht="38.25" x14ac:dyDescent="0.2">
      <c r="A39" s="83"/>
      <c r="B39" s="89"/>
      <c r="C39" s="83"/>
      <c r="D39" s="74"/>
      <c r="E39" s="83"/>
      <c r="F39" s="83"/>
      <c r="G39" s="83"/>
      <c r="H39" s="83"/>
      <c r="I39" s="69" t="s">
        <v>56</v>
      </c>
      <c r="J39" s="67" t="s">
        <v>20</v>
      </c>
      <c r="K39" s="66">
        <v>2700</v>
      </c>
      <c r="L39" s="69" t="s">
        <v>21</v>
      </c>
      <c r="M39" s="1"/>
    </row>
    <row r="40" spans="1:13" ht="63.75" x14ac:dyDescent="0.2">
      <c r="A40" s="84"/>
      <c r="B40" s="90"/>
      <c r="C40" s="72"/>
      <c r="D40" s="72"/>
      <c r="E40" s="72"/>
      <c r="F40" s="72"/>
      <c r="G40" s="72"/>
      <c r="H40" s="72"/>
      <c r="I40" s="69" t="s">
        <v>57</v>
      </c>
      <c r="J40" s="67" t="s">
        <v>20</v>
      </c>
      <c r="K40" s="66">
        <v>16</v>
      </c>
      <c r="L40" s="69" t="s">
        <v>21</v>
      </c>
      <c r="M40" s="1"/>
    </row>
    <row r="41" spans="1:13" ht="27.75" customHeight="1" x14ac:dyDescent="0.2">
      <c r="A41" s="93" t="s">
        <v>63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4"/>
    </row>
    <row r="42" spans="1:13" ht="29.25" customHeight="1" x14ac:dyDescent="0.25">
      <c r="A42" s="91" t="s">
        <v>25</v>
      </c>
      <c r="B42" s="91"/>
      <c r="C42" s="91"/>
      <c r="D42" s="91"/>
      <c r="E42" s="91"/>
      <c r="F42" s="91"/>
      <c r="G42" s="34"/>
      <c r="H42" s="20"/>
      <c r="I42" s="34" t="s">
        <v>64</v>
      </c>
    </row>
    <row r="43" spans="1:13" ht="15" x14ac:dyDescent="0.25">
      <c r="A43" s="40"/>
      <c r="B43" s="40"/>
      <c r="C43" s="40"/>
      <c r="D43" s="47"/>
      <c r="E43" s="40"/>
      <c r="F43" s="19"/>
      <c r="G43" s="42"/>
      <c r="H43" s="19"/>
    </row>
    <row r="44" spans="1:13" ht="15" x14ac:dyDescent="0.25">
      <c r="A44" s="40"/>
      <c r="B44" s="18" t="s">
        <v>58</v>
      </c>
      <c r="C44" s="21"/>
      <c r="D44" s="49"/>
      <c r="E44" s="21"/>
      <c r="F44" s="22"/>
      <c r="G44" s="23"/>
      <c r="H44" s="24" t="s">
        <v>59</v>
      </c>
    </row>
    <row r="45" spans="1:13" ht="15" x14ac:dyDescent="0.25">
      <c r="A45" s="40"/>
      <c r="B45" s="27"/>
      <c r="C45" s="21"/>
      <c r="D45" s="36"/>
      <c r="E45" s="37"/>
      <c r="F45" s="28"/>
      <c r="G45" s="27"/>
      <c r="H45" s="38"/>
    </row>
    <row r="46" spans="1:13" ht="15" x14ac:dyDescent="0.25">
      <c r="A46" s="35"/>
      <c r="B46" s="18" t="s">
        <v>24</v>
      </c>
      <c r="C46" s="21"/>
      <c r="D46" s="92"/>
      <c r="E46" s="92"/>
      <c r="F46" s="22"/>
      <c r="G46" s="23"/>
      <c r="H46" s="24" t="s">
        <v>22</v>
      </c>
    </row>
    <row r="47" spans="1:13" ht="15" x14ac:dyDescent="0.25">
      <c r="A47" s="39"/>
      <c r="B47" s="27"/>
      <c r="C47" s="21"/>
      <c r="D47" s="25"/>
      <c r="E47" s="26"/>
      <c r="F47" s="28"/>
      <c r="G47" s="27"/>
      <c r="H47" s="28"/>
    </row>
    <row r="48" spans="1:13" ht="15" x14ac:dyDescent="0.25">
      <c r="B48" s="24" t="s">
        <v>13</v>
      </c>
      <c r="C48" s="21"/>
      <c r="D48" s="92"/>
      <c r="E48" s="92"/>
      <c r="F48" s="22"/>
      <c r="G48" s="23"/>
      <c r="H48" s="24" t="s">
        <v>14</v>
      </c>
    </row>
    <row r="49" spans="2:8" ht="15" x14ac:dyDescent="0.25">
      <c r="B49" s="30"/>
      <c r="C49" s="26"/>
      <c r="D49" s="25"/>
      <c r="E49" s="26"/>
      <c r="F49" s="26"/>
      <c r="G49" s="27"/>
      <c r="H49" s="26"/>
    </row>
    <row r="50" spans="2:8" ht="15" x14ac:dyDescent="0.25">
      <c r="B50" s="24"/>
      <c r="C50" s="26"/>
      <c r="D50" s="25"/>
      <c r="E50" s="27"/>
      <c r="F50" s="29"/>
      <c r="G50" s="27"/>
      <c r="H50" s="29"/>
    </row>
  </sheetData>
  <mergeCells count="48">
    <mergeCell ref="D17:D27"/>
    <mergeCell ref="E28:E29"/>
    <mergeCell ref="F28:F29"/>
    <mergeCell ref="F17:F27"/>
    <mergeCell ref="G17:G27"/>
    <mergeCell ref="H17:H27"/>
    <mergeCell ref="A42:F42"/>
    <mergeCell ref="D48:E48"/>
    <mergeCell ref="D46:E46"/>
    <mergeCell ref="A41:L41"/>
    <mergeCell ref="A6:L6"/>
    <mergeCell ref="A7:L7"/>
    <mergeCell ref="A8:L8"/>
    <mergeCell ref="A9:L9"/>
    <mergeCell ref="A10:L10"/>
    <mergeCell ref="A12:A13"/>
    <mergeCell ref="B12:B13"/>
    <mergeCell ref="C12:D12"/>
    <mergeCell ref="E12:H12"/>
    <mergeCell ref="I12:L12"/>
    <mergeCell ref="A28:A29"/>
    <mergeCell ref="K25:K26"/>
    <mergeCell ref="B37:B40"/>
    <mergeCell ref="A37:A40"/>
    <mergeCell ref="B33:B35"/>
    <mergeCell ref="A33:A35"/>
    <mergeCell ref="C33:C35"/>
    <mergeCell ref="C37:C39"/>
    <mergeCell ref="E37:E39"/>
    <mergeCell ref="F37:F39"/>
    <mergeCell ref="G37:G39"/>
    <mergeCell ref="H37:H39"/>
    <mergeCell ref="A15:L15"/>
    <mergeCell ref="J25:J26"/>
    <mergeCell ref="F33:F35"/>
    <mergeCell ref="H33:H35"/>
    <mergeCell ref="G33:G35"/>
    <mergeCell ref="D33:D35"/>
    <mergeCell ref="E33:E35"/>
    <mergeCell ref="G28:G29"/>
    <mergeCell ref="H28:H29"/>
    <mergeCell ref="B17:B27"/>
    <mergeCell ref="A17:A27"/>
    <mergeCell ref="C17:C27"/>
    <mergeCell ref="E17:E27"/>
    <mergeCell ref="B28:B29"/>
    <mergeCell ref="C28:C29"/>
    <mergeCell ref="D28:D29"/>
  </mergeCells>
  <printOptions horizontalCentered="1"/>
  <pageMargins left="0.19685039370078741" right="0.11811023622047245" top="0.74803149606299213" bottom="0.39370078740157483" header="0" footer="0"/>
  <pageSetup paperSize="9" scale="95" orientation="landscape" r:id="rId1"/>
  <headerFooter scaleWithDoc="0">
    <oddHeader xml:space="preserve">&amp;L
</oddHeader>
    <oddFooter>&amp;CСтраница  &amp;P из &amp;N</oddFooter>
  </headerFooter>
  <rowBreaks count="2" manualBreakCount="2">
    <brk id="18" max="11" man="1"/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 на подпись</vt:lpstr>
      <vt:lpstr>'ДВ на подпись'!Заголовки_для_печати</vt:lpstr>
      <vt:lpstr>'ДВ на подпись'!Область_печати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Tonkikh Olga</cp:lastModifiedBy>
  <cp:lastPrinted>2022-07-12T07:22:04Z</cp:lastPrinted>
  <dcterms:created xsi:type="dcterms:W3CDTF">2002-02-11T05:58:42Z</dcterms:created>
  <dcterms:modified xsi:type="dcterms:W3CDTF">2022-07-12T08:02:21Z</dcterms:modified>
</cp:coreProperties>
</file>